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D:\Seafile\TzzWorkplace\6.HL&amp;LS\20240804-重整交易\20250506-债权人交流\"/>
    </mc:Choice>
  </mc:AlternateContent>
  <xr:revisionPtr revIDLastSave="0" documentId="13_ncr:1_{2F0125C6-B0F7-462C-9801-EA792F01021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5" i="1" s="1"/>
  <c r="F16" i="1"/>
  <c r="E15" i="1"/>
  <c r="E17" i="1" l="1"/>
  <c r="F17" i="1" s="1"/>
  <c r="E26" i="1"/>
  <c r="F25" i="1"/>
  <c r="J25" i="1"/>
  <c r="F24" i="1"/>
  <c r="F26" i="1"/>
  <c r="F15" i="1"/>
  <c r="F18" i="1" l="1"/>
  <c r="F27" i="1"/>
</calcChain>
</file>

<file path=xl/sharedStrings.xml><?xml version="1.0" encoding="utf-8"?>
<sst xmlns="http://schemas.openxmlformats.org/spreadsheetml/2006/main" count="26" uniqueCount="20">
  <si>
    <t>普通债权综合偿债方案计算器</t>
  </si>
  <si>
    <t>债权信息</t>
  </si>
  <si>
    <t>债权金额</t>
  </si>
  <si>
    <t>&lt;此处填写经确认的，普通债权金额</t>
  </si>
  <si>
    <t>偿债方案一：放弃股权资产，取得更多现金</t>
  </si>
  <si>
    <t>金额/份数</t>
  </si>
  <si>
    <t>偿债率</t>
  </si>
  <si>
    <t>现金金额</t>
  </si>
  <si>
    <t>说明：在重整计划（草案）表决时，或重整计划（草案）裁定后30日内</t>
  </si>
  <si>
    <t>信托计划Ⅰ受益权份额</t>
  </si>
  <si>
    <t>均可将信托计划Ⅰ受益权份额，转换为现金，相当于债权总额的约1.98%</t>
  </si>
  <si>
    <t>信托计划Ⅱ受益权份额</t>
  </si>
  <si>
    <t>偿债率合计</t>
  </si>
  <si>
    <t>偿债方案二：选择股权资产</t>
  </si>
  <si>
    <t>信托计划受益权I份额</t>
  </si>
  <si>
    <t>相当于穿透的新活力集团股权比例</t>
  </si>
  <si>
    <t>备注：</t>
  </si>
  <si>
    <t>1. 本偿债方案计算器，仅用于帮助普通债权人快速计算偿债金额，实际偿债方案仍以重整计划（草案）公布的内容，及联合管理人公示的债权信息为准</t>
  </si>
  <si>
    <t>2. 职工债权、社保债权、税款债权，全部通过现金100%偿付，无需使用本计算器</t>
  </si>
  <si>
    <t>3. 有特定财产担保的债权，全部通过现金或以资抵债100%偿付，无需使用本计算器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</si>
</sst>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000000%"/>
  </numFmts>
  <fonts count="6" x14ac:knownFonts="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2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43" fontId="0" fillId="3" borderId="3" xfId="1" applyFont="1" applyFill="1" applyBorder="1" applyProtection="1">
      <alignment vertical="center"/>
      <protection locked="0"/>
    </xf>
    <xf numFmtId="0" fontId="0" fillId="2" borderId="3" xfId="2" applyNumberFormat="1" applyFont="1" applyFill="1" applyBorder="1" applyAlignment="1">
      <alignment horizontal="left" vertical="center"/>
    </xf>
    <xf numFmtId="0" fontId="0" fillId="2" borderId="3" xfId="0" applyFill="1" applyBorder="1" applyAlignment="1">
      <alignment horizontal="right" vertical="center"/>
    </xf>
    <xf numFmtId="43" fontId="0" fillId="2" borderId="3" xfId="0" applyNumberFormat="1" applyFill="1" applyBorder="1" applyAlignment="1">
      <alignment horizontal="right" vertical="center"/>
    </xf>
    <xf numFmtId="10" fontId="0" fillId="2" borderId="3" xfId="2" applyNumberFormat="1" applyFont="1" applyFill="1" applyBorder="1" applyAlignment="1">
      <alignment horizontal="right" vertical="center"/>
    </xf>
    <xf numFmtId="0" fontId="0" fillId="2" borderId="3" xfId="2" applyNumberFormat="1" applyFont="1" applyFill="1" applyBorder="1">
      <alignment vertical="center"/>
    </xf>
    <xf numFmtId="0" fontId="3" fillId="2" borderId="0" xfId="0" applyFont="1" applyFill="1">
      <alignment vertical="center"/>
    </xf>
    <xf numFmtId="10" fontId="3" fillId="2" borderId="0" xfId="2" applyNumberFormat="1" applyFont="1" applyFill="1">
      <alignment vertical="center"/>
    </xf>
    <xf numFmtId="0" fontId="0" fillId="2" borderId="0" xfId="2" applyNumberFormat="1" applyFont="1" applyFill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10" fontId="0" fillId="2" borderId="3" xfId="2" applyNumberFormat="1" applyFont="1" applyFill="1" applyBorder="1">
      <alignment vertical="center"/>
    </xf>
    <xf numFmtId="176" fontId="0" fillId="2" borderId="3" xfId="2" applyNumberFormat="1" applyFont="1" applyFill="1" applyBorder="1">
      <alignment vertical="center"/>
    </xf>
    <xf numFmtId="10" fontId="0" fillId="2" borderId="0" xfId="2" applyNumberFormat="1" applyFont="1" applyFill="1">
      <alignment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M33"/>
  <sheetViews>
    <sheetView tabSelected="1" topLeftCell="A4" workbookViewId="0">
      <selection activeCell="F10" sqref="F10"/>
    </sheetView>
  </sheetViews>
  <sheetFormatPr defaultColWidth="8.6640625" defaultRowHeight="14" x14ac:dyDescent="0.3"/>
  <cols>
    <col min="1" max="3" width="8.6640625" style="1"/>
    <col min="4" max="4" width="15.08203125" style="1" customWidth="1"/>
    <col min="5" max="5" width="18.9140625" style="1" customWidth="1"/>
    <col min="6" max="6" width="16.6640625" style="1" customWidth="1"/>
    <col min="7" max="7" width="13.6640625" style="1" customWidth="1"/>
    <col min="8" max="8" width="18" style="1" customWidth="1"/>
    <col min="9" max="13" width="12.6640625" style="1"/>
    <col min="14" max="16384" width="8.6640625" style="1"/>
  </cols>
  <sheetData>
    <row r="5" spans="3:11" ht="18" customHeight="1" x14ac:dyDescent="0.3"/>
    <row r="6" spans="3:11" ht="17.5" x14ac:dyDescent="0.3">
      <c r="C6" s="2" t="s">
        <v>0</v>
      </c>
      <c r="D6" s="3"/>
      <c r="E6" s="3"/>
      <c r="F6" s="3"/>
      <c r="G6" s="3"/>
      <c r="H6" s="3"/>
      <c r="I6" s="3"/>
      <c r="J6" s="3"/>
      <c r="K6" s="3"/>
    </row>
    <row r="7" spans="3:11" ht="18" customHeight="1" x14ac:dyDescent="0.3"/>
    <row r="8" spans="3:11" ht="18" customHeight="1" x14ac:dyDescent="0.3">
      <c r="C8" s="4" t="s">
        <v>1</v>
      </c>
      <c r="D8" s="5"/>
      <c r="E8" s="5"/>
      <c r="F8" s="5"/>
    </row>
    <row r="9" spans="3:11" ht="18" customHeight="1" x14ac:dyDescent="0.3"/>
    <row r="10" spans="3:11" ht="18" customHeight="1" x14ac:dyDescent="0.3">
      <c r="C10" s="6" t="s">
        <v>2</v>
      </c>
      <c r="D10" s="6"/>
      <c r="E10" s="6"/>
      <c r="F10" s="7">
        <v>100000</v>
      </c>
      <c r="G10" s="6"/>
      <c r="H10" s="8" t="s">
        <v>3</v>
      </c>
      <c r="I10" s="6"/>
      <c r="J10" s="6"/>
      <c r="K10" s="6"/>
    </row>
    <row r="11" spans="3:11" ht="18" customHeight="1" x14ac:dyDescent="0.3"/>
    <row r="12" spans="3:11" ht="18" customHeight="1" x14ac:dyDescent="0.3">
      <c r="C12" s="4" t="s">
        <v>4</v>
      </c>
      <c r="D12" s="5"/>
      <c r="E12" s="5"/>
      <c r="F12" s="5"/>
    </row>
    <row r="13" spans="3:11" ht="18" customHeight="1" x14ac:dyDescent="0.3"/>
    <row r="14" spans="3:11" ht="18" customHeight="1" x14ac:dyDescent="0.3">
      <c r="C14" s="6"/>
      <c r="D14" s="6"/>
      <c r="E14" s="9" t="s">
        <v>5</v>
      </c>
      <c r="F14" s="9" t="s">
        <v>6</v>
      </c>
    </row>
    <row r="15" spans="3:11" ht="18" customHeight="1" x14ac:dyDescent="0.3">
      <c r="C15" s="6" t="s">
        <v>7</v>
      </c>
      <c r="D15" s="6"/>
      <c r="E15" s="10">
        <f>IF(F10&lt;=40000,F10,40000+(F10-40000)*0.03)+(F10-IF(F10&lt;=40000,F10,40000+(F10-40000)*0.03))*0.1222*0.1674</f>
        <v>42990.555496000001</v>
      </c>
      <c r="F15" s="11">
        <f>E15/F10</f>
        <v>0.42990555495999999</v>
      </c>
      <c r="H15" s="1" t="s">
        <v>8</v>
      </c>
    </row>
    <row r="16" spans="3:11" ht="18" customHeight="1" x14ac:dyDescent="0.3">
      <c r="C16" s="6" t="s">
        <v>9</v>
      </c>
      <c r="D16" s="6"/>
      <c r="E16" s="10">
        <v>0</v>
      </c>
      <c r="F16" s="11">
        <f>E16/F10</f>
        <v>0</v>
      </c>
      <c r="G16" s="6"/>
      <c r="H16" s="12" t="s">
        <v>10</v>
      </c>
      <c r="I16" s="17"/>
      <c r="J16" s="6"/>
      <c r="K16" s="6"/>
    </row>
    <row r="17" spans="3:13" ht="18" customHeight="1" x14ac:dyDescent="0.3">
      <c r="C17" s="6" t="s">
        <v>11</v>
      </c>
      <c r="D17" s="6"/>
      <c r="E17" s="10">
        <f>(F10-E24)*0.2623</f>
        <v>15265.859999999999</v>
      </c>
      <c r="F17" s="11">
        <f>E17/F10</f>
        <v>0.15265859999999998</v>
      </c>
    </row>
    <row r="18" spans="3:13" ht="18" customHeight="1" x14ac:dyDescent="0.3">
      <c r="C18" s="13" t="s">
        <v>12</v>
      </c>
      <c r="F18" s="14">
        <f>SUM(F15:F17)</f>
        <v>0.58256415496000002</v>
      </c>
    </row>
    <row r="19" spans="3:13" ht="18" customHeight="1" x14ac:dyDescent="0.3"/>
    <row r="21" spans="3:13" ht="18" customHeight="1" x14ac:dyDescent="0.3">
      <c r="C21" s="4" t="s">
        <v>13</v>
      </c>
      <c r="D21" s="5"/>
      <c r="E21" s="5"/>
      <c r="F21" s="5"/>
    </row>
    <row r="22" spans="3:13" ht="18" customHeight="1" x14ac:dyDescent="0.3"/>
    <row r="23" spans="3:13" ht="18" customHeight="1" x14ac:dyDescent="0.3">
      <c r="C23" s="6"/>
      <c r="D23" s="6"/>
      <c r="E23" s="9" t="s">
        <v>5</v>
      </c>
      <c r="F23" s="9" t="s">
        <v>6</v>
      </c>
    </row>
    <row r="24" spans="3:13" ht="18" customHeight="1" x14ac:dyDescent="0.3">
      <c r="C24" s="6" t="s">
        <v>7</v>
      </c>
      <c r="D24" s="6"/>
      <c r="E24" s="10">
        <f>IF(F10&lt;=40000,F10,40000+(F10-40000)*0.03)</f>
        <v>41800</v>
      </c>
      <c r="F24" s="11">
        <f>E24/F10</f>
        <v>0.41799999999999998</v>
      </c>
      <c r="H24" s="15" t="s">
        <v>14</v>
      </c>
    </row>
    <row r="25" spans="3:13" ht="18" customHeight="1" x14ac:dyDescent="0.3">
      <c r="C25" s="6" t="s">
        <v>9</v>
      </c>
      <c r="D25" s="6"/>
      <c r="E25" s="10">
        <f>(F10-E24)*0.1222</f>
        <v>7112.04</v>
      </c>
      <c r="F25" s="11">
        <f>E25/F10</f>
        <v>7.11204E-2</v>
      </c>
      <c r="G25" s="6"/>
      <c r="H25" s="16" t="s">
        <v>15</v>
      </c>
      <c r="I25" s="17"/>
      <c r="J25" s="18">
        <f>E25/180000000*0.15</f>
        <v>5.9267000000000004E-6</v>
      </c>
      <c r="K25" s="6"/>
      <c r="M25" s="19"/>
    </row>
    <row r="26" spans="3:13" ht="18" customHeight="1" x14ac:dyDescent="0.3">
      <c r="C26" s="6" t="s">
        <v>11</v>
      </c>
      <c r="D26" s="6"/>
      <c r="E26" s="10">
        <f>(F10-E24)*0.2623</f>
        <v>15265.859999999999</v>
      </c>
      <c r="F26" s="11">
        <f>E26/F10</f>
        <v>0.15265859999999998</v>
      </c>
    </row>
    <row r="27" spans="3:13" ht="18" customHeight="1" x14ac:dyDescent="0.3">
      <c r="C27" s="13" t="s">
        <v>12</v>
      </c>
      <c r="F27" s="14">
        <f>SUM(F24:F26)</f>
        <v>0.64177899999999999</v>
      </c>
    </row>
    <row r="30" spans="3:13" x14ac:dyDescent="0.3">
      <c r="C30" s="1" t="s">
        <v>16</v>
      </c>
    </row>
    <row r="31" spans="3:13" x14ac:dyDescent="0.3">
      <c r="C31" s="1" t="s">
        <v>17</v>
      </c>
    </row>
    <row r="32" spans="3:13" x14ac:dyDescent="0.3">
      <c r="C32" s="1" t="s">
        <v>18</v>
      </c>
    </row>
    <row r="33" spans="3:3" x14ac:dyDescent="0.3">
      <c r="C33" s="1" t="s">
        <v>19</v>
      </c>
    </row>
  </sheetData>
  <sheetProtection algorithmName="SHA-512" hashValue="Npob83UbHcgNhX38I2Vwb1TRm8XXFiwzIsUnkdOwDbYBtoMbasTrS3C4Am+9VeF9k8hGIjTh0YhVRqjn1ABBUA==" saltValue="ghmd3ErXAoQ84w4ex74n/Q==" spinCount="100000" sheet="1" selectLockedCells="1"/>
  <phoneticPr fontId="5" type="noConversion"/>
  <dataValidations count="1">
    <dataValidation type="decimal" allowBlank="1" showInputMessage="1" showErrorMessage="1" sqref="F10" xr:uid="{00000000-0002-0000-0000-000000000000}">
      <formula1>1</formula1>
      <formula2>100000000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Zhiyong Wang</dc:creator>
  <cp:lastModifiedBy>Zhiyong Wang</cp:lastModifiedBy>
  <dcterms:created xsi:type="dcterms:W3CDTF">2025-05-07T23:59:00Z</dcterms:created>
  <dcterms:modified xsi:type="dcterms:W3CDTF">2025-05-15T01:29:34Z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1729A74930E5479B8F3ADEC999215528_12</vt:lpwstr>
  </property>
  <property fmtid="{D5CDD505-2E9C-101B-9397-08002B2CF9AE}" pid="3" name="KSOProductBuildVer">
    <vt:lpwstr>2052-12.1.0.16910</vt:lpwstr>
  </property>
</Properties>
</file>